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3875"/>
  </bookViews>
  <sheets>
    <sheet name="Лист5" sheetId="1" r:id="rId1"/>
  </sheets>
  <calcPr calcId="145621"/>
</workbook>
</file>

<file path=xl/calcChain.xml><?xml version="1.0" encoding="utf-8"?>
<calcChain xmlns="http://schemas.openxmlformats.org/spreadsheetml/2006/main">
  <c r="M11" i="1" l="1"/>
  <c r="Q11" i="1" s="1"/>
  <c r="L11" i="1"/>
  <c r="R11" i="1" s="1"/>
  <c r="K11" i="1"/>
  <c r="J11" i="1"/>
  <c r="N11" i="1" s="1"/>
  <c r="O11" i="1" s="1"/>
  <c r="I11" i="1"/>
  <c r="L10" i="1"/>
  <c r="K10" i="1"/>
  <c r="J10" i="1"/>
  <c r="N10" i="1" s="1"/>
  <c r="O10" i="1" s="1"/>
  <c r="I10" i="1"/>
  <c r="Q9" i="1"/>
  <c r="M9" i="1"/>
  <c r="L9" i="1"/>
  <c r="R9" i="1" s="1"/>
  <c r="K9" i="1"/>
  <c r="J9" i="1"/>
  <c r="N9" i="1" s="1"/>
  <c r="I9" i="1"/>
  <c r="L8" i="1"/>
  <c r="Q8" i="1" s="1"/>
  <c r="K8" i="1"/>
  <c r="J8" i="1"/>
  <c r="N8" i="1" s="1"/>
  <c r="O8" i="1" s="1"/>
  <c r="I8" i="1"/>
  <c r="R7" i="1"/>
  <c r="M7" i="1"/>
  <c r="Q7" i="1" s="1"/>
  <c r="L7" i="1"/>
  <c r="K7" i="1"/>
  <c r="J7" i="1"/>
  <c r="N7" i="1" s="1"/>
  <c r="O7" i="1" s="1"/>
  <c r="I7" i="1"/>
  <c r="L6" i="1"/>
  <c r="K6" i="1"/>
  <c r="J6" i="1"/>
  <c r="N6" i="1" s="1"/>
  <c r="O6" i="1" s="1"/>
  <c r="I6" i="1"/>
  <c r="M5" i="1"/>
  <c r="Q5" i="1" s="1"/>
  <c r="L5" i="1"/>
  <c r="R5" i="1" s="1"/>
  <c r="K5" i="1"/>
  <c r="J5" i="1"/>
  <c r="N5" i="1" s="1"/>
  <c r="I5" i="1"/>
  <c r="L4" i="1"/>
  <c r="Q4" i="1" s="1"/>
  <c r="K4" i="1"/>
  <c r="J4" i="1"/>
  <c r="N4" i="1" s="1"/>
  <c r="O4" i="1" s="1"/>
  <c r="I4" i="1"/>
  <c r="R3" i="1"/>
  <c r="M3" i="1"/>
  <c r="Q3" i="1" s="1"/>
  <c r="L3" i="1"/>
  <c r="K3" i="1"/>
  <c r="J3" i="1"/>
  <c r="N3" i="1" s="1"/>
  <c r="I3" i="1"/>
  <c r="L2" i="1"/>
  <c r="K2" i="1"/>
  <c r="J2" i="1"/>
  <c r="N2" i="1" s="1"/>
  <c r="O2" i="1" s="1"/>
  <c r="I2" i="1"/>
  <c r="O3" i="1" l="1"/>
  <c r="O9" i="1"/>
  <c r="O5" i="1"/>
  <c r="M6" i="1"/>
  <c r="R6" i="1" s="1"/>
  <c r="Q6" i="1"/>
  <c r="M10" i="1"/>
  <c r="R10" i="1" s="1"/>
  <c r="Q10" i="1"/>
  <c r="M2" i="1"/>
  <c r="Q2" i="1"/>
  <c r="M4" i="1"/>
  <c r="R4" i="1" s="1"/>
  <c r="M8" i="1"/>
  <c r="R8" i="1" s="1"/>
  <c r="P11" i="1" l="1"/>
  <c r="P7" i="1"/>
  <c r="P3" i="1"/>
  <c r="P4" i="1"/>
  <c r="P6" i="1"/>
  <c r="P8" i="1"/>
  <c r="P10" i="1"/>
  <c r="P9" i="1"/>
  <c r="P5" i="1"/>
  <c r="P2" i="1"/>
  <c r="R2" i="1"/>
  <c r="S10" i="1" s="1"/>
  <c r="S9" i="1" l="1"/>
  <c r="S3" i="1"/>
  <c r="S7" i="1"/>
  <c r="S2" i="1"/>
  <c r="S4" i="1"/>
  <c r="S11" i="1"/>
  <c r="T11" i="1" s="1"/>
  <c r="S6" i="1"/>
  <c r="S8" i="1"/>
  <c r="S5" i="1"/>
</calcChain>
</file>

<file path=xl/sharedStrings.xml><?xml version="1.0" encoding="utf-8"?>
<sst xmlns="http://schemas.openxmlformats.org/spreadsheetml/2006/main" count="26" uniqueCount="17">
  <si>
    <t>Date</t>
  </si>
  <si>
    <t>Time</t>
  </si>
  <si>
    <t>Open</t>
  </si>
  <si>
    <t>High</t>
  </si>
  <si>
    <t>Low</t>
  </si>
  <si>
    <t>Close</t>
  </si>
  <si>
    <t>Volume</t>
  </si>
  <si>
    <t>Сумма экстр. Вниз</t>
  </si>
  <si>
    <t>Суммм экстр.вверх</t>
  </si>
  <si>
    <t>GBPJPY</t>
  </si>
  <si>
    <t>(Сумма экстр. Вниз</t>
  </si>
  <si>
    <t xml:space="preserve"> +</t>
  </si>
  <si>
    <t>Суммм экстр.вверх)</t>
  </si>
  <si>
    <t xml:space="preserve"> /</t>
  </si>
  <si>
    <t>Ср. знач. экстремумов</t>
  </si>
  <si>
    <t xml:space="preserve"> = </t>
  </si>
  <si>
    <t>Значение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</si>
</sst>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_ ;[Red]\-#,##0\ "/>
    <numFmt numFmtId="165" formatCode="&quot;r&quot;;[Red]&quot;s&quot;"/>
    <numFmt numFmtId="166" formatCode="0%;[Red]\-0%"/>
    <numFmt numFmtId="167" formatCode="&quot;t&quot;;[Red]&quot;u&quot;"/>
    <numFmt numFmtId="168" formatCode="&quot;F2&quot;;[Yellow]&quot;F2&quot;"/>
    <numFmt numFmtId="169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color rgb="FF0000FF"/>
      <name val="Wingdings 3"/>
      <family val="1"/>
      <charset val="2"/>
    </font>
    <font>
      <sz val="10"/>
      <color theme="1"/>
      <name val="Verdana"/>
      <family val="2"/>
      <charset val="204"/>
    </font>
    <font>
      <sz val="10"/>
      <color theme="0" tint="-0.14999847407452621"/>
      <name val="Wingdings 3"/>
      <family val="1"/>
      <charset val="2"/>
    </font>
    <font>
      <sz val="10"/>
      <name val="Arial Cyr"/>
      <charset val="204"/>
    </font>
    <font>
      <b/>
      <sz val="14"/>
      <color rgb="FF002060"/>
      <name val="Wingdings 2"/>
      <family val="1"/>
      <charset val="2"/>
    </font>
    <font>
      <sz val="1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18"/>
      </left>
      <right style="hair">
        <color indexed="18"/>
      </right>
      <top style="medium">
        <color indexed="64"/>
      </top>
      <bottom style="hair">
        <color indexed="18"/>
      </bottom>
      <diagonal/>
    </border>
    <border>
      <left style="hair">
        <color indexed="18"/>
      </left>
      <right/>
      <top style="medium">
        <color indexed="64"/>
      </top>
      <bottom style="hair">
        <color indexed="1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18"/>
      </left>
      <right style="hair">
        <color indexed="18"/>
      </right>
      <top style="hair">
        <color indexed="18"/>
      </top>
      <bottom style="hair">
        <color indexed="18"/>
      </bottom>
      <diagonal/>
    </border>
    <border>
      <left style="hair">
        <color indexed="18"/>
      </left>
      <right/>
      <top style="hair">
        <color indexed="18"/>
      </top>
      <bottom style="hair">
        <color indexed="1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18"/>
      </left>
      <right style="hair">
        <color indexed="18"/>
      </right>
      <top style="hair">
        <color indexed="18"/>
      </top>
      <bottom style="medium">
        <color indexed="64"/>
      </bottom>
      <diagonal/>
    </border>
    <border>
      <left style="hair">
        <color indexed="18"/>
      </left>
      <right/>
      <top style="hair">
        <color indexed="1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FFFF"/>
      </left>
      <right/>
      <top style="thick">
        <color rgb="FF00FFFF"/>
      </top>
      <bottom style="thick">
        <color rgb="FF00FFFF"/>
      </bottom>
      <diagonal/>
    </border>
    <border>
      <left/>
      <right/>
      <top style="thick">
        <color rgb="FF00FFFF"/>
      </top>
      <bottom style="thick">
        <color rgb="FF00FFFF"/>
      </bottom>
      <diagonal/>
    </border>
    <border>
      <left/>
      <right style="thick">
        <color rgb="FF00FFFF"/>
      </right>
      <top style="thick">
        <color rgb="FF00FFFF"/>
      </top>
      <bottom style="thick">
        <color rgb="FF00FFFF"/>
      </bottom>
      <diagonal/>
    </border>
  </borders>
  <cellStyleXfs count="4">
    <xf numFmtId="0" fontId="0" fillId="0" borderId="0"/>
    <xf numFmtId="164" fontId="4" fillId="0" borderId="0"/>
    <xf numFmtId="166" fontId="6" fillId="0" borderId="0"/>
    <xf numFmtId="168" fontId="8" fillId="0" borderId="0"/>
  </cellStyleXfs>
  <cellXfs count="52">
    <xf numFmtId="0" fontId="0" fillId="0" borderId="0" xfId="0"/>
    <xf numFmtId="0" fontId="0" fillId="0" borderId="0" xfId="0" applyAlignment="1">
      <alignment horizontal="right" wrapText="1"/>
    </xf>
    <xf numFmtId="0" fontId="0" fillId="0" borderId="1" xfId="0" applyBorder="1" applyAlignment="1">
      <alignment horizontal="center"/>
    </xf>
    <xf numFmtId="14" fontId="0" fillId="0" borderId="2" xfId="0" applyNumberFormat="1" applyBorder="1" applyAlignment="1">
      <alignment horizontal="right" wrapText="1"/>
    </xf>
    <xf numFmtId="20" fontId="0" fillId="0" borderId="3" xfId="0" applyNumberFormat="1" applyBorder="1" applyAlignment="1">
      <alignment horizontal="right" wrapText="1"/>
    </xf>
    <xf numFmtId="0" fontId="0" fillId="0" borderId="3" xfId="0" applyBorder="1" applyAlignment="1">
      <alignment horizontal="right" wrapText="1"/>
    </xf>
    <xf numFmtId="1" fontId="0" fillId="2" borderId="3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165" fontId="5" fillId="0" borderId="4" xfId="1" applyNumberFormat="1" applyFont="1" applyFill="1" applyBorder="1" applyAlignment="1" applyProtection="1">
      <alignment horizontal="center" vertical="center"/>
      <protection locked="0" hidden="1"/>
    </xf>
    <xf numFmtId="167" fontId="7" fillId="3" borderId="5" xfId="2" applyNumberFormat="1" applyFont="1" applyFill="1" applyBorder="1" applyAlignment="1" applyProtection="1">
      <alignment horizontal="center" vertical="center"/>
      <protection locked="0" hidden="1"/>
    </xf>
    <xf numFmtId="1" fontId="9" fillId="4" borderId="5" xfId="3" applyNumberFormat="1" applyFont="1" applyFill="1" applyBorder="1" applyAlignment="1" applyProtection="1">
      <alignment horizontal="center" vertical="center"/>
      <protection hidden="1"/>
    </xf>
    <xf numFmtId="2" fontId="0" fillId="5" borderId="3" xfId="0" applyNumberFormat="1" applyFill="1" applyBorder="1"/>
    <xf numFmtId="169" fontId="1" fillId="6" borderId="3" xfId="0" applyNumberFormat="1" applyFont="1" applyFill="1" applyBorder="1" applyAlignment="1">
      <alignment horizontal="center"/>
    </xf>
    <xf numFmtId="169" fontId="1" fillId="7" borderId="3" xfId="0" applyNumberFormat="1" applyFont="1" applyFill="1" applyBorder="1" applyAlignment="1">
      <alignment horizontal="center"/>
    </xf>
    <xf numFmtId="169" fontId="0" fillId="8" borderId="3" xfId="0" applyNumberFormat="1" applyFill="1" applyBorder="1"/>
    <xf numFmtId="2" fontId="0" fillId="0" borderId="6" xfId="0" applyNumberFormat="1" applyBorder="1"/>
    <xf numFmtId="0" fontId="0" fillId="0" borderId="7" xfId="0" applyBorder="1" applyAlignment="1">
      <alignment horizontal="center"/>
    </xf>
    <xf numFmtId="14" fontId="0" fillId="0" borderId="8" xfId="0" applyNumberFormat="1" applyBorder="1" applyAlignment="1">
      <alignment horizontal="right" wrapText="1"/>
    </xf>
    <xf numFmtId="20" fontId="0" fillId="0" borderId="0" xfId="0" applyNumberFormat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1" fontId="0" fillId="2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165" fontId="5" fillId="0" borderId="9" xfId="1" applyNumberFormat="1" applyFont="1" applyFill="1" applyBorder="1" applyAlignment="1" applyProtection="1">
      <alignment horizontal="center" vertical="center"/>
      <protection locked="0" hidden="1"/>
    </xf>
    <xf numFmtId="167" fontId="7" fillId="3" borderId="10" xfId="2" applyNumberFormat="1" applyFont="1" applyFill="1" applyBorder="1" applyAlignment="1" applyProtection="1">
      <alignment horizontal="center" vertical="center"/>
      <protection locked="0" hidden="1"/>
    </xf>
    <xf numFmtId="1" fontId="9" fillId="4" borderId="10" xfId="3" applyNumberFormat="1" applyFont="1" applyFill="1" applyBorder="1" applyAlignment="1" applyProtection="1">
      <alignment horizontal="center" vertical="center"/>
      <protection hidden="1"/>
    </xf>
    <xf numFmtId="2" fontId="0" fillId="5" borderId="0" xfId="0" applyNumberFormat="1" applyFill="1" applyBorder="1"/>
    <xf numFmtId="169" fontId="1" fillId="6" borderId="0" xfId="0" applyNumberFormat="1" applyFont="1" applyFill="1" applyBorder="1" applyAlignment="1">
      <alignment horizontal="center"/>
    </xf>
    <xf numFmtId="169" fontId="1" fillId="7" borderId="0" xfId="0" applyNumberFormat="1" applyFont="1" applyFill="1" applyBorder="1" applyAlignment="1">
      <alignment horizontal="center"/>
    </xf>
    <xf numFmtId="169" fontId="0" fillId="8" borderId="0" xfId="0" applyNumberFormat="1" applyFill="1" applyBorder="1"/>
    <xf numFmtId="2" fontId="0" fillId="0" borderId="11" xfId="0" applyNumberFormat="1" applyBorder="1"/>
    <xf numFmtId="0" fontId="0" fillId="8" borderId="0" xfId="0" applyFill="1"/>
    <xf numFmtId="2" fontId="0" fillId="5" borderId="0" xfId="0" applyNumberFormat="1" applyFill="1"/>
    <xf numFmtId="0" fontId="0" fillId="9" borderId="0" xfId="0" applyFill="1"/>
    <xf numFmtId="0" fontId="0" fillId="0" borderId="12" xfId="0" applyBorder="1" applyAlignment="1">
      <alignment horizontal="center"/>
    </xf>
    <xf numFmtId="14" fontId="0" fillId="0" borderId="12" xfId="0" applyNumberFormat="1" applyBorder="1" applyAlignment="1">
      <alignment horizontal="right" wrapText="1"/>
    </xf>
    <xf numFmtId="20" fontId="2" fillId="0" borderId="13" xfId="0" applyNumberFormat="1" applyFont="1" applyBorder="1" applyAlignment="1">
      <alignment horizontal="right" wrapText="1"/>
    </xf>
    <xf numFmtId="0" fontId="0" fillId="0" borderId="13" xfId="0" applyBorder="1" applyAlignment="1">
      <alignment horizontal="right" wrapText="1"/>
    </xf>
    <xf numFmtId="1" fontId="0" fillId="2" borderId="13" xfId="0" applyNumberFormat="1" applyFill="1" applyBorder="1" applyAlignment="1">
      <alignment horizontal="center"/>
    </xf>
    <xf numFmtId="0" fontId="0" fillId="0" borderId="13" xfId="0" applyBorder="1" applyAlignment="1">
      <alignment horizontal="center"/>
    </xf>
    <xf numFmtId="165" fontId="5" fillId="0" borderId="14" xfId="1" applyNumberFormat="1" applyFont="1" applyFill="1" applyBorder="1" applyAlignment="1" applyProtection="1">
      <alignment horizontal="center" vertical="center"/>
      <protection locked="0" hidden="1"/>
    </xf>
    <xf numFmtId="167" fontId="7" fillId="3" borderId="15" xfId="2" applyNumberFormat="1" applyFont="1" applyFill="1" applyBorder="1" applyAlignment="1" applyProtection="1">
      <alignment horizontal="center" vertical="center"/>
      <protection locked="0" hidden="1"/>
    </xf>
    <xf numFmtId="1" fontId="9" fillId="4" borderId="15" xfId="3" applyNumberFormat="1" applyFont="1" applyFill="1" applyBorder="1" applyAlignment="1" applyProtection="1">
      <alignment horizontal="center" vertical="center"/>
      <protection hidden="1"/>
    </xf>
    <xf numFmtId="2" fontId="0" fillId="5" borderId="13" xfId="0" applyNumberFormat="1" applyFill="1" applyBorder="1"/>
    <xf numFmtId="169" fontId="1" fillId="6" borderId="13" xfId="0" applyNumberFormat="1" applyFont="1" applyFill="1" applyBorder="1" applyAlignment="1">
      <alignment horizontal="center"/>
    </xf>
    <xf numFmtId="169" fontId="1" fillId="7" borderId="13" xfId="0" applyNumberFormat="1" applyFont="1" applyFill="1" applyBorder="1" applyAlignment="1">
      <alignment horizontal="center"/>
    </xf>
    <xf numFmtId="169" fontId="0" fillId="8" borderId="13" xfId="0" applyNumberFormat="1" applyFill="1" applyBorder="1"/>
    <xf numFmtId="2" fontId="1" fillId="9" borderId="16" xfId="0" applyNumberFormat="1" applyFont="1" applyFill="1" applyBorder="1" applyAlignment="1">
      <alignment horizontal="center"/>
    </xf>
    <xf numFmtId="0" fontId="1" fillId="6" borderId="17" xfId="0" applyFont="1" applyFill="1" applyBorder="1"/>
    <xf numFmtId="0" fontId="10" fillId="8" borderId="18" xfId="0" applyFont="1" applyFill="1" applyBorder="1"/>
    <xf numFmtId="0" fontId="3" fillId="7" borderId="19" xfId="0" applyFont="1" applyFill="1" applyBorder="1"/>
    <xf numFmtId="0" fontId="0" fillId="0" borderId="0" xfId="0" applyAlignment="1">
      <alignment horizontal="center"/>
    </xf>
    <xf numFmtId="2" fontId="1" fillId="9" borderId="13" xfId="0" applyNumberFormat="1" applyFont="1" applyFill="1" applyBorder="1" applyAlignment="1">
      <alignment horizontal="center"/>
    </xf>
  </cellXfs>
  <cellStyles count="4">
    <cellStyle name="Обычный" xfId="0" builtinId="0"/>
    <cellStyle name="Обычный 2 2" xfId="2"/>
    <cellStyle name="Обычный 2 2 100 2 34 3" xfId="1"/>
    <cellStyle name="Обычный_TC NT 2 12 2 2 2 2 3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"/>
  <sheetViews>
    <sheetView tabSelected="1" zoomScaleNormal="100" workbookViewId="0">
      <pane ySplit="1" topLeftCell="A2" activePane="bottomLeft" state="frozen"/>
      <selection activeCell="C1" sqref="C1"/>
      <selection pane="bottomLeft" activeCell="C19" sqref="C19"/>
    </sheetView>
  </sheetViews>
  <sheetFormatPr defaultRowHeight="15" x14ac:dyDescent="0.25"/>
  <cols>
    <col min="2" max="2" width="10.140625" bestFit="1" customWidth="1"/>
    <col min="3" max="3" width="5.5703125" bestFit="1" customWidth="1"/>
    <col min="4" max="7" width="7.5703125" bestFit="1" customWidth="1"/>
    <col min="8" max="8" width="8" bestFit="1" customWidth="1"/>
    <col min="9" max="9" width="5.42578125" bestFit="1" customWidth="1"/>
    <col min="10" max="11" width="2" bestFit="1" customWidth="1"/>
    <col min="12" max="12" width="3" bestFit="1" customWidth="1"/>
    <col min="13" max="13" width="5" bestFit="1" customWidth="1"/>
    <col min="14" max="14" width="2.85546875" bestFit="1" customWidth="1"/>
    <col min="15" max="15" width="5.140625" customWidth="1"/>
    <col min="16" max="16" width="10.28515625" bestFit="1" customWidth="1"/>
    <col min="17" max="17" width="17.85546875" bestFit="1" customWidth="1"/>
    <col min="18" max="18" width="18.85546875" bestFit="1" customWidth="1"/>
    <col min="19" max="20" width="10.28515625" bestFit="1" customWidth="1"/>
    <col min="22" max="22" width="19" customWidth="1"/>
    <col min="23" max="23" width="2.85546875" customWidth="1"/>
    <col min="24" max="24" width="19" customWidth="1"/>
    <col min="25" max="25" width="3.42578125" customWidth="1"/>
    <col min="26" max="26" width="2.7109375" customWidth="1"/>
    <col min="27" max="27" width="22.85546875" customWidth="1"/>
    <col min="28" max="28" width="4.42578125" customWidth="1"/>
    <col min="29" max="29" width="10.7109375" customWidth="1"/>
  </cols>
  <sheetData>
    <row r="1" spans="1:29" ht="15.75" thickBot="1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Q1" t="s">
        <v>7</v>
      </c>
      <c r="R1" t="s">
        <v>8</v>
      </c>
    </row>
    <row r="2" spans="1:29" ht="18" x14ac:dyDescent="0.25">
      <c r="A2" s="2" t="s">
        <v>9</v>
      </c>
      <c r="B2" s="3">
        <v>42836</v>
      </c>
      <c r="C2" s="4">
        <v>4.1666666666666664E-2</v>
      </c>
      <c r="D2" s="5">
        <v>110.764</v>
      </c>
      <c r="E2" s="5">
        <v>110.845</v>
      </c>
      <c r="F2" s="5">
        <v>110.746</v>
      </c>
      <c r="G2" s="5">
        <v>110.773</v>
      </c>
      <c r="H2" s="5">
        <v>5809</v>
      </c>
      <c r="I2" s="6">
        <f t="shared" ref="I2:I11" si="0">YEAR(B2)</f>
        <v>2017</v>
      </c>
      <c r="J2" s="7">
        <f t="shared" ref="J2:J11" si="1">MONTH(C2)</f>
        <v>1</v>
      </c>
      <c r="K2" s="7">
        <f t="shared" ref="K2:K11" si="2">WEEKNUM(C2)</f>
        <v>0</v>
      </c>
      <c r="L2" s="8">
        <f t="shared" ref="L2:L10" si="3">IF(D2&gt;G2,-1,1)</f>
        <v>1</v>
      </c>
      <c r="M2" s="7">
        <f t="shared" ref="M2:M10" si="4">IF(L2=1,E2-F2,E2-F2)*100</f>
        <v>9.9000000000003752</v>
      </c>
      <c r="N2" s="9">
        <f t="shared" ref="N2:N11" si="5">IF(J2="","",IF(OR(J2=2,J2=4,J2=6,J2=8,J2=10,J2=12,J2=14,J2=16,J2=18,J2=20,J2=22,J2=24,J2=26,J2=28,J2=30,J2=32,J2=34,J2=36,J2=38,J2=40,J2=42,J2=44,J2=46,J2=48,J2=50,J2=52),1,-1))</f>
        <v>-1</v>
      </c>
      <c r="O2" s="10" t="str">
        <f t="shared" ref="O2:O11" si="6">IF(AND(N2=-1,N3=1),"¤",IF(AND(N2=1,N3=-1),"¤",""))</f>
        <v/>
      </c>
      <c r="P2" s="11">
        <f>AVERAGE(M2:M2)</f>
        <v>9.9000000000003752</v>
      </c>
      <c r="Q2" s="12" t="str">
        <f t="shared" ref="Q2:Q10" si="7">IF(L2=-1,M2*-1,"")</f>
        <v/>
      </c>
      <c r="R2" s="13">
        <f t="shared" ref="R2:R10" si="8">IF(L2=1,M2,"")</f>
        <v>9.9000000000003752</v>
      </c>
      <c r="S2" s="14">
        <f>SUM(Q2:R2)</f>
        <v>9.9000000000003752</v>
      </c>
      <c r="T2" s="15"/>
    </row>
    <row r="3" spans="1:29" ht="18" x14ac:dyDescent="0.25">
      <c r="A3" s="16" t="s">
        <v>9</v>
      </c>
      <c r="B3" s="17">
        <v>42836</v>
      </c>
      <c r="C3" s="18">
        <v>8.3333333333333329E-2</v>
      </c>
      <c r="D3" s="19">
        <v>110.774</v>
      </c>
      <c r="E3" s="19">
        <v>110.78400000000001</v>
      </c>
      <c r="F3" s="19">
        <v>110.649</v>
      </c>
      <c r="G3" s="19">
        <v>110.68300000000001</v>
      </c>
      <c r="H3" s="19">
        <v>6970</v>
      </c>
      <c r="I3" s="20">
        <f t="shared" si="0"/>
        <v>2017</v>
      </c>
      <c r="J3" s="21">
        <f t="shared" si="1"/>
        <v>1</v>
      </c>
      <c r="K3" s="21">
        <f t="shared" si="2"/>
        <v>0</v>
      </c>
      <c r="L3" s="22">
        <f t="shared" si="3"/>
        <v>-1</v>
      </c>
      <c r="M3" s="21">
        <f>IF(L3=1,E3-F3,E3-F3)*100</f>
        <v>13.500000000000512</v>
      </c>
      <c r="N3" s="23">
        <f t="shared" si="5"/>
        <v>-1</v>
      </c>
      <c r="O3" s="24" t="str">
        <f t="shared" si="6"/>
        <v/>
      </c>
      <c r="P3" s="25">
        <f>AVERAGE(M2:M3)</f>
        <v>11.700000000000443</v>
      </c>
      <c r="Q3" s="26">
        <f>IF(L3=-1,M3*-1,"")</f>
        <v>-13.500000000000512</v>
      </c>
      <c r="R3" s="27" t="str">
        <f>IF(L3=1,M3,"")</f>
        <v/>
      </c>
      <c r="S3" s="28">
        <f>SUM(Q2:R3)</f>
        <v>-3.6000000000001364</v>
      </c>
      <c r="T3" s="29"/>
    </row>
    <row r="4" spans="1:29" ht="18" x14ac:dyDescent="0.25">
      <c r="A4" s="16" t="s">
        <v>9</v>
      </c>
      <c r="B4" s="17">
        <v>42836</v>
      </c>
      <c r="C4" s="18">
        <v>0.125</v>
      </c>
      <c r="D4" s="19">
        <v>110.682</v>
      </c>
      <c r="E4" s="19">
        <v>110.706</v>
      </c>
      <c r="F4" s="19">
        <v>110.584</v>
      </c>
      <c r="G4" s="19">
        <v>110.703</v>
      </c>
      <c r="H4" s="19">
        <v>4489</v>
      </c>
      <c r="I4" s="20">
        <f t="shared" si="0"/>
        <v>2017</v>
      </c>
      <c r="J4" s="21">
        <f t="shared" si="1"/>
        <v>1</v>
      </c>
      <c r="K4" s="21">
        <f t="shared" si="2"/>
        <v>0</v>
      </c>
      <c r="L4" s="22">
        <f t="shared" si="3"/>
        <v>1</v>
      </c>
      <c r="M4" s="21">
        <f t="shared" si="4"/>
        <v>12.199999999999989</v>
      </c>
      <c r="N4" s="23">
        <f t="shared" si="5"/>
        <v>-1</v>
      </c>
      <c r="O4" s="24" t="str">
        <f t="shared" si="6"/>
        <v/>
      </c>
      <c r="P4" s="25">
        <f>AVERAGE(M2:M4)</f>
        <v>11.866666666666958</v>
      </c>
      <c r="Q4" s="26" t="str">
        <f t="shared" si="7"/>
        <v/>
      </c>
      <c r="R4" s="27">
        <f t="shared" si="8"/>
        <v>12.199999999999989</v>
      </c>
      <c r="S4" s="28">
        <f>SUM(Q2:R4)</f>
        <v>8.5999999999998522</v>
      </c>
      <c r="T4" s="29"/>
    </row>
    <row r="5" spans="1:29" ht="18" x14ac:dyDescent="0.25">
      <c r="A5" s="16" t="s">
        <v>9</v>
      </c>
      <c r="B5" s="17">
        <v>42836</v>
      </c>
      <c r="C5" s="18">
        <v>0.16666666666666666</v>
      </c>
      <c r="D5" s="19">
        <v>110.703</v>
      </c>
      <c r="E5" s="19">
        <v>110.71</v>
      </c>
      <c r="F5" s="19">
        <v>110.58</v>
      </c>
      <c r="G5" s="19">
        <v>110.63500000000001</v>
      </c>
      <c r="H5" s="19">
        <v>3616</v>
      </c>
      <c r="I5" s="20">
        <f t="shared" si="0"/>
        <v>2017</v>
      </c>
      <c r="J5" s="21">
        <f t="shared" si="1"/>
        <v>1</v>
      </c>
      <c r="K5" s="21">
        <f t="shared" si="2"/>
        <v>0</v>
      </c>
      <c r="L5" s="22">
        <f t="shared" si="3"/>
        <v>-1</v>
      </c>
      <c r="M5" s="21">
        <f>IF(L5=1,E5-F5,E5-F5)*100</f>
        <v>12.999999999999545</v>
      </c>
      <c r="N5" s="23">
        <f t="shared" si="5"/>
        <v>-1</v>
      </c>
      <c r="O5" s="24" t="str">
        <f t="shared" si="6"/>
        <v/>
      </c>
      <c r="P5" s="25">
        <f>AVERAGE(M2:M5)</f>
        <v>12.150000000000105</v>
      </c>
      <c r="Q5" s="26">
        <f>IF(L5=-1,M5*-1,"")</f>
        <v>-12.999999999999545</v>
      </c>
      <c r="R5" s="27" t="str">
        <f t="shared" si="8"/>
        <v/>
      </c>
      <c r="S5" s="28">
        <f>SUM(Q2:R5)</f>
        <v>-4.399999999999693</v>
      </c>
      <c r="T5" s="29"/>
    </row>
    <row r="6" spans="1:29" ht="18" x14ac:dyDescent="0.25">
      <c r="A6" s="16" t="s">
        <v>9</v>
      </c>
      <c r="B6" s="17">
        <v>42836</v>
      </c>
      <c r="C6" s="18">
        <v>0.20833333333333334</v>
      </c>
      <c r="D6" s="19">
        <v>110.634</v>
      </c>
      <c r="E6" s="19">
        <v>110.69499999999999</v>
      </c>
      <c r="F6" s="19">
        <v>110.604</v>
      </c>
      <c r="G6" s="19">
        <v>110.688</v>
      </c>
      <c r="H6" s="19">
        <v>4546</v>
      </c>
      <c r="I6" s="20">
        <f t="shared" si="0"/>
        <v>2017</v>
      </c>
      <c r="J6" s="21">
        <f t="shared" si="1"/>
        <v>1</v>
      </c>
      <c r="K6" s="21">
        <f t="shared" si="2"/>
        <v>0</v>
      </c>
      <c r="L6" s="22">
        <f t="shared" si="3"/>
        <v>1</v>
      </c>
      <c r="M6" s="21">
        <f t="shared" si="4"/>
        <v>9.0999999999993975</v>
      </c>
      <c r="N6" s="23">
        <f t="shared" si="5"/>
        <v>-1</v>
      </c>
      <c r="O6" s="24" t="str">
        <f t="shared" si="6"/>
        <v/>
      </c>
      <c r="P6" s="25">
        <f>AVERAGE(M2:M6)</f>
        <v>11.539999999999964</v>
      </c>
      <c r="Q6" s="26" t="str">
        <f t="shared" si="7"/>
        <v/>
      </c>
      <c r="R6" s="27">
        <f t="shared" si="8"/>
        <v>9.0999999999993975</v>
      </c>
      <c r="S6" s="28">
        <f>SUM(Q2:R6)</f>
        <v>4.6999999999997044</v>
      </c>
      <c r="T6" s="29"/>
    </row>
    <row r="7" spans="1:29" ht="18" x14ac:dyDescent="0.25">
      <c r="A7" s="16" t="s">
        <v>9</v>
      </c>
      <c r="B7" s="17">
        <v>42836</v>
      </c>
      <c r="C7" s="18">
        <v>0.25</v>
      </c>
      <c r="D7" s="19">
        <v>110.688</v>
      </c>
      <c r="E7" s="19">
        <v>110.715</v>
      </c>
      <c r="F7" s="19">
        <v>110.517</v>
      </c>
      <c r="G7" s="19">
        <v>110.53</v>
      </c>
      <c r="H7" s="19">
        <v>5573</v>
      </c>
      <c r="I7" s="20">
        <f t="shared" si="0"/>
        <v>2017</v>
      </c>
      <c r="J7" s="21">
        <f t="shared" si="1"/>
        <v>1</v>
      </c>
      <c r="K7" s="21">
        <f t="shared" si="2"/>
        <v>0</v>
      </c>
      <c r="L7" s="22">
        <f t="shared" si="3"/>
        <v>-1</v>
      </c>
      <c r="M7" s="21">
        <f t="shared" si="4"/>
        <v>19.80000000000075</v>
      </c>
      <c r="N7" s="23">
        <f t="shared" si="5"/>
        <v>-1</v>
      </c>
      <c r="O7" s="24" t="str">
        <f t="shared" si="6"/>
        <v/>
      </c>
      <c r="P7" s="25">
        <f>AVERAGE(M2:M7)</f>
        <v>12.916666666666762</v>
      </c>
      <c r="Q7" s="26">
        <f t="shared" si="7"/>
        <v>-19.80000000000075</v>
      </c>
      <c r="R7" s="27" t="str">
        <f t="shared" si="8"/>
        <v/>
      </c>
      <c r="S7" s="28">
        <f>SUM(Q2:R7)</f>
        <v>-15.100000000001046</v>
      </c>
      <c r="T7" s="29"/>
    </row>
    <row r="8" spans="1:29" ht="18" x14ac:dyDescent="0.25">
      <c r="A8" s="16" t="s">
        <v>9</v>
      </c>
      <c r="B8" s="17">
        <v>42836</v>
      </c>
      <c r="C8" s="18">
        <v>0.29166666666666669</v>
      </c>
      <c r="D8" s="19">
        <v>110.53</v>
      </c>
      <c r="E8" s="19">
        <v>110.586</v>
      </c>
      <c r="F8" s="19">
        <v>110.459</v>
      </c>
      <c r="G8" s="19">
        <v>110.547</v>
      </c>
      <c r="H8" s="19">
        <v>8412</v>
      </c>
      <c r="I8" s="20">
        <f t="shared" si="0"/>
        <v>2017</v>
      </c>
      <c r="J8" s="21">
        <f t="shared" si="1"/>
        <v>1</v>
      </c>
      <c r="K8" s="21">
        <f t="shared" si="2"/>
        <v>0</v>
      </c>
      <c r="L8" s="22">
        <f t="shared" si="3"/>
        <v>1</v>
      </c>
      <c r="M8" s="21">
        <f t="shared" si="4"/>
        <v>12.699999999999534</v>
      </c>
      <c r="N8" s="23">
        <f t="shared" si="5"/>
        <v>-1</v>
      </c>
      <c r="O8" s="24" t="str">
        <f t="shared" si="6"/>
        <v/>
      </c>
      <c r="P8" s="25">
        <f>AVERAGE(M2:M8)</f>
        <v>12.8857142857143</v>
      </c>
      <c r="Q8" s="26" t="str">
        <f t="shared" si="7"/>
        <v/>
      </c>
      <c r="R8" s="27">
        <f t="shared" si="8"/>
        <v>12.699999999999534</v>
      </c>
      <c r="S8" s="28">
        <f>SUM(Q2:R8)</f>
        <v>-2.400000000001512</v>
      </c>
      <c r="T8" s="29"/>
    </row>
    <row r="9" spans="1:29" ht="18" x14ac:dyDescent="0.25">
      <c r="A9" s="16" t="s">
        <v>9</v>
      </c>
      <c r="B9" s="17">
        <v>42836</v>
      </c>
      <c r="C9" s="18">
        <v>0.33333333333333331</v>
      </c>
      <c r="D9" s="19">
        <v>110.548</v>
      </c>
      <c r="E9" s="19">
        <v>110.69499999999999</v>
      </c>
      <c r="F9" s="19">
        <v>110.535</v>
      </c>
      <c r="G9" s="19">
        <v>110.651</v>
      </c>
      <c r="H9" s="19">
        <v>7019</v>
      </c>
      <c r="I9" s="20">
        <f t="shared" si="0"/>
        <v>2017</v>
      </c>
      <c r="J9" s="21">
        <f t="shared" si="1"/>
        <v>1</v>
      </c>
      <c r="K9" s="21">
        <f t="shared" si="2"/>
        <v>0</v>
      </c>
      <c r="L9" s="22">
        <f t="shared" si="3"/>
        <v>1</v>
      </c>
      <c r="M9" s="21">
        <f t="shared" si="4"/>
        <v>15.999999999999659</v>
      </c>
      <c r="N9" s="23">
        <f t="shared" si="5"/>
        <v>-1</v>
      </c>
      <c r="O9" s="24" t="str">
        <f t="shared" si="6"/>
        <v/>
      </c>
      <c r="P9" s="25">
        <f>AVERAGE(M2:M9)</f>
        <v>13.27499999999997</v>
      </c>
      <c r="Q9" s="26" t="str">
        <f t="shared" si="7"/>
        <v/>
      </c>
      <c r="R9" s="27">
        <f t="shared" si="8"/>
        <v>15.999999999999659</v>
      </c>
      <c r="S9" s="28">
        <f>SUM(Q2:R9)</f>
        <v>13.599999999998147</v>
      </c>
      <c r="T9" s="29"/>
    </row>
    <row r="10" spans="1:29" ht="18.75" thickBot="1" x14ac:dyDescent="0.3">
      <c r="A10" s="16" t="s">
        <v>9</v>
      </c>
      <c r="B10" s="17">
        <v>42836</v>
      </c>
      <c r="C10" s="18">
        <v>0.375</v>
      </c>
      <c r="D10" s="19">
        <v>110.65</v>
      </c>
      <c r="E10" s="19">
        <v>110.729</v>
      </c>
      <c r="F10" s="19">
        <v>110.616</v>
      </c>
      <c r="G10" s="19">
        <v>110.651</v>
      </c>
      <c r="H10" s="19">
        <v>5074</v>
      </c>
      <c r="I10" s="20">
        <f t="shared" si="0"/>
        <v>2017</v>
      </c>
      <c r="J10" s="21">
        <f t="shared" si="1"/>
        <v>1</v>
      </c>
      <c r="K10" s="21">
        <f t="shared" si="2"/>
        <v>0</v>
      </c>
      <c r="L10" s="22">
        <f t="shared" si="3"/>
        <v>1</v>
      </c>
      <c r="M10" s="21">
        <f t="shared" si="4"/>
        <v>11.299999999999955</v>
      </c>
      <c r="N10" s="23">
        <f t="shared" si="5"/>
        <v>-1</v>
      </c>
      <c r="O10" s="24" t="str">
        <f t="shared" si="6"/>
        <v/>
      </c>
      <c r="P10" s="25">
        <f>AVERAGE(M2:M10)</f>
        <v>13.055555555555523</v>
      </c>
      <c r="Q10" s="26" t="str">
        <f t="shared" si="7"/>
        <v/>
      </c>
      <c r="R10" s="27">
        <f t="shared" si="8"/>
        <v>11.299999999999955</v>
      </c>
      <c r="S10" s="28">
        <f>SUM(Q2:R10)</f>
        <v>24.899999999998101</v>
      </c>
      <c r="T10" s="29"/>
      <c r="U10" s="30"/>
      <c r="V10" s="30"/>
      <c r="W10" s="30"/>
      <c r="X10" s="30"/>
      <c r="Y10" s="30"/>
      <c r="AA10" s="31"/>
      <c r="AC10" s="32"/>
    </row>
    <row r="11" spans="1:29" ht="19.5" thickTop="1" thickBot="1" x14ac:dyDescent="0.3">
      <c r="A11" s="33" t="s">
        <v>9</v>
      </c>
      <c r="B11" s="34">
        <v>42836</v>
      </c>
      <c r="C11" s="35">
        <v>0.41666666666666669</v>
      </c>
      <c r="D11" s="36">
        <v>110.65</v>
      </c>
      <c r="E11" s="36">
        <v>110.702</v>
      </c>
      <c r="F11" s="36">
        <v>110.557</v>
      </c>
      <c r="G11" s="36">
        <v>110.62</v>
      </c>
      <c r="H11" s="36">
        <v>4629</v>
      </c>
      <c r="I11" s="37">
        <f t="shared" si="0"/>
        <v>2017</v>
      </c>
      <c r="J11" s="38">
        <f t="shared" si="1"/>
        <v>1</v>
      </c>
      <c r="K11" s="38">
        <f t="shared" si="2"/>
        <v>0</v>
      </c>
      <c r="L11" s="39">
        <f>IF(D11&gt;G11,-1,1)</f>
        <v>-1</v>
      </c>
      <c r="M11" s="38">
        <f>IF(L11=1,E11-F11,E11-F11)*100</f>
        <v>14.499999999999602</v>
      </c>
      <c r="N11" s="40">
        <f t="shared" si="5"/>
        <v>-1</v>
      </c>
      <c r="O11" s="41" t="str">
        <f t="shared" si="6"/>
        <v/>
      </c>
      <c r="P11" s="42">
        <f>AVERAGE(M2:M11)</f>
        <v>13.199999999999932</v>
      </c>
      <c r="Q11" s="43">
        <f>IF(L11=-1,M11*-1,"")</f>
        <v>-14.499999999999602</v>
      </c>
      <c r="R11" s="44" t="str">
        <f>IF(L11=1,M11,"")</f>
        <v/>
      </c>
      <c r="S11" s="45">
        <f>SUM(Q2:R11)</f>
        <v>10.399999999998499</v>
      </c>
      <c r="T11" s="46">
        <f>SUM(S11/P11)</f>
        <v>0.78787878787867827</v>
      </c>
      <c r="U11" s="30"/>
      <c r="V11" s="47" t="s">
        <v>10</v>
      </c>
      <c r="W11" s="48" t="s">
        <v>11</v>
      </c>
      <c r="X11" s="49" t="s">
        <v>12</v>
      </c>
      <c r="Y11" s="30"/>
      <c r="Z11" s="50" t="s">
        <v>13</v>
      </c>
      <c r="AA11" s="31" t="s">
        <v>14</v>
      </c>
      <c r="AB11" s="50" t="s">
        <v>15</v>
      </c>
      <c r="AC11" s="51" t="s">
        <v>16</v>
      </c>
    </row>
    <row r="12" spans="1:29" x14ac:dyDescent="0.25">
      <c r="U12" s="30"/>
      <c r="V12" s="30"/>
      <c r="W12" s="30"/>
      <c r="X12" s="30"/>
      <c r="Y12" s="30"/>
      <c r="AA12" s="31"/>
      <c r="AC12" s="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NycTrader</dc:creator>
  <cp:lastModifiedBy>NycTrader</cp:lastModifiedBy>
  <dcterms:created xsi:type="dcterms:W3CDTF">2017-06-09T14:36:14Z</dcterms:created>
  <dcterms:modified xsi:type="dcterms:W3CDTF">2017-06-09T14:36:50Z</dcterms:modified>
</cp:coreProperties>
</file>